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と結果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0" fillId="0" borderId="1" pivotButton="0" quotePrefix="0" xfId="0"/>
    <xf numFmtId="0" fontId="0" fillId="3" borderId="1" pivotButton="0" quotePrefix="0" xfId="0"/>
    <xf numFmtId="3" fontId="0" fillId="0" borderId="1" pivotButton="0" quotePrefix="0" xfId="0"/>
    <xf numFmtId="0" fontId="2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NISA積立額 逆算テンプレ（可処分からの3レイヤー配分）</t>
        </is>
      </c>
    </row>
    <row r="3">
      <c r="A3" s="2" t="inlineStr">
        <is>
          <t>入力（グレーを編集）</t>
        </is>
      </c>
    </row>
    <row r="4">
      <c r="A4" s="3" t="n"/>
      <c r="B4" s="3" t="n"/>
    </row>
    <row r="5">
      <c r="A5" s="4" t="inlineStr">
        <is>
          <t>手取り月収 T（円）</t>
        </is>
      </c>
      <c r="B5" s="5" t="n">
        <v>600000</v>
      </c>
    </row>
    <row r="6">
      <c r="A6" s="4" t="inlineStr">
        <is>
          <t>固定費 E（家賃/住宅・保険・通信 など）</t>
        </is>
      </c>
      <c r="B6" s="5" t="n">
        <v>250000</v>
      </c>
    </row>
    <row r="7">
      <c r="A7" s="4" t="inlineStr">
        <is>
          <t>変動費 最低ライン V（食費・日用品 など）</t>
        </is>
      </c>
      <c r="B7" s="5" t="n">
        <v>110000</v>
      </c>
    </row>
    <row r="8">
      <c r="A8" s="4" t="inlineStr">
        <is>
          <t>年払い・大型支出の引当（年間合計, 円）</t>
        </is>
      </c>
      <c r="B8" s="5" t="n">
        <v>480000</v>
      </c>
    </row>
    <row r="9">
      <c r="A9" s="4" t="inlineStr">
        <is>
          <t>緊急資金の現在残高（円）</t>
        </is>
      </c>
      <c r="B9" s="5" t="n">
        <v>600000</v>
      </c>
    </row>
    <row r="10">
      <c r="A10" s="4" t="inlineStr">
        <is>
          <t>緊急資金の目標（月数, 例: 6）</t>
        </is>
      </c>
      <c r="B10" s="5" t="n">
        <v>6</v>
      </c>
    </row>
    <row r="11">
      <c r="A11" s="4" t="inlineStr">
        <is>
          <t>緊急資金の積立期間（月, 例: 24）</t>
        </is>
      </c>
      <c r="B11" s="5" t="n">
        <v>24</v>
      </c>
    </row>
    <row r="12">
      <c r="A12" s="4" t="inlineStr">
        <is>
          <t>高利負債の追加返済 D（月額, 円）</t>
        </is>
      </c>
      <c r="B12" s="5" t="n">
        <v>0</v>
      </c>
    </row>
    <row r="13">
      <c r="A13" s="4" t="inlineStr">
        <is>
          <t>安全マージン（%）</t>
        </is>
      </c>
      <c r="B13" s="5" t="n">
        <v>10</v>
      </c>
    </row>
    <row r="14">
      <c r="A14" s="4" t="inlineStr">
        <is>
          <t>目標・年間NISA投資額（円, 任意）</t>
        </is>
      </c>
      <c r="B14" s="5" t="n">
        <v>1200000</v>
      </c>
    </row>
    <row r="15">
      <c r="A15" s="4" t="inlineStr">
        <is>
          <t>ボーナスからのNISA充当（年合計, 円）</t>
        </is>
      </c>
      <c r="B15" s="5" t="n">
        <v>200000</v>
      </c>
    </row>
    <row r="18">
      <c r="A18" s="2" t="inlineStr">
        <is>
          <t>結果（自動計算）</t>
        </is>
      </c>
    </row>
    <row r="19">
      <c r="A19" s="3" t="n"/>
      <c r="C19" s="3" t="n"/>
    </row>
    <row r="20">
      <c r="A20" s="3" t="inlineStr">
        <is>
          <t>ベース生活費 L = E + V（円/月）</t>
        </is>
      </c>
      <c r="C20" s="5">
        <f>B6+B7</f>
        <v/>
      </c>
    </row>
    <row r="21">
      <c r="A21" s="3" t="inlineStr">
        <is>
          <t>年払い引当 S（月換算, 円/月）</t>
        </is>
      </c>
      <c r="C21" s="5">
        <f>B8/12</f>
        <v/>
      </c>
    </row>
    <row r="22">
      <c r="A22" s="3" t="inlineStr">
        <is>
          <t>緊急資金 積立 r（円/月）</t>
        </is>
      </c>
      <c r="C22" s="5">
        <f>MAX(0,( (B16*(B12)) - B9 )/B13)</f>
        <v/>
      </c>
    </row>
    <row r="23">
      <c r="A23" s="3" t="inlineStr">
        <is>
          <t>守りのキャッシュ M = S + r + D（円/月）</t>
        </is>
      </c>
      <c r="C23" s="5">
        <f>C19+C20+B14</f>
        <v/>
      </c>
    </row>
    <row r="24">
      <c r="A24" s="3" t="inlineStr">
        <is>
          <t>安全マージン控除後の余力 T'（円/月）</t>
        </is>
      </c>
      <c r="C24" s="5">
        <f>B5*(1-B15/100)</f>
        <v/>
      </c>
    </row>
    <row r="25">
      <c r="A25" s="3" t="inlineStr">
        <is>
          <t>投資余力 B = T' - L - M（円/月）</t>
        </is>
      </c>
      <c r="C25" s="5">
        <f>C22 - C18 - C21</f>
        <v/>
      </c>
    </row>
    <row r="26">
      <c r="A26" s="3" t="inlineStr">
        <is>
          <t>推奨NISA月額 N = MAX(0,B)（円/月）</t>
        </is>
      </c>
      <c r="C26" s="5">
        <f>MAX(0,C23)</f>
        <v/>
      </c>
    </row>
    <row r="27">
      <c r="A27" s="3" t="inlineStr">
        <is>
          <t>目標年間NISAの月換算額（円/月）</t>
        </is>
      </c>
      <c r="C27" s="5">
        <f>B17/12</f>
        <v/>
      </c>
    </row>
    <row r="28">
      <c r="A28" s="3" t="inlineStr">
        <is>
          <t>ボーナス充当後に必要な月額（円/月）</t>
        </is>
      </c>
      <c r="C28" s="5">
        <f>MAX(0,(B17-B18)/12)</f>
        <v/>
      </c>
    </row>
    <row r="29">
      <c r="A29" s="3" t="inlineStr">
        <is>
          <t>実行目安：毎月いくら？（推奨と目標の小さい方）</t>
        </is>
      </c>
      <c r="C29" s="5">
        <f>MIN(C24,C26)</f>
        <v/>
      </c>
    </row>
    <row r="30">
      <c r="A30" s="3" t="n"/>
      <c r="C30" s="3" t="n"/>
    </row>
    <row r="32">
      <c r="A32" s="6" t="inlineStr">
        <is>
          <t>メモ</t>
        </is>
      </c>
    </row>
    <row r="33">
      <c r="A33" s="7" t="inlineStr">
        <is>
          <t>■ 3レイヤー配分の考え方：①生活維持 L（固定＋最低限の変動）→②守り M（年払い引当・緊急資金・高利負債）→③攻め NISA（余力の範囲）。
■ 緊急資金 r の計算：目標（ベース生活費×月数）から現在残高を引き、指定の期間で割った毎月積立額。
■ 安全マージン：収入・物価のブレに備えて、手取りからあらかじめ差し引く割合。初期は10〜20%が目安。
■ 『実行目安』セルは「推奨NISA月額」と「目標達成に必要な月額」の小さい方を表示。ボーナス充当を入れると年間計画が立てやすいです。</t>
        </is>
      </c>
    </row>
    <row r="34"/>
    <row r="35"/>
  </sheetData>
  <mergeCells count="2">
    <mergeCell ref="A1:E1"/>
    <mergeCell ref="A33:E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2025-10-05T19:55:36Z</dcterms:created>
  <dcterms:modified xmlns:dcterms="http://purl.org/dc/terms/" xmlns:xsi="http://www.w3.org/2001/XMLSchema-instance" xsi:type="dcterms:W3CDTF">2025-10-05T19:55:36Z</dcterms:modified>
</cp:coreProperties>
</file>