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0490" windowHeight="8700"/>
  </bookViews>
  <sheets>
    <sheet name="入力と結果" sheetId="1" r:id="rId1"/>
  </sheets>
  <calcPr calcId="144525"/>
</workbook>
</file>

<file path=xl/sharedStrings.xml><?xml version="1.0" encoding="utf-8"?>
<sst xmlns="http://schemas.openxmlformats.org/spreadsheetml/2006/main" count="26" uniqueCount="26">
  <si>
    <t>NISA積立額 逆算テンプレ（可処分からの3レイヤー配分）</t>
  </si>
  <si>
    <t>入力（グレーを編集）</t>
  </si>
  <si>
    <t>手取り月収 T（円）</t>
  </si>
  <si>
    <t>固定費 E（家賃/住宅・保険・通信 など）</t>
  </si>
  <si>
    <t>変動費 最低ライン V（食費・日用品 など）</t>
  </si>
  <si>
    <t>年払い・大型支出の引当（年間合計, 円）</t>
  </si>
  <si>
    <t>緊急資金の現在残高（円）</t>
  </si>
  <si>
    <t>緊急資金の目標（月数, 例: 6）</t>
  </si>
  <si>
    <t>緊急資金の積立期間（月, 例: 24）</t>
  </si>
  <si>
    <t>高利負債の追加返済 D（月額, 円）</t>
  </si>
  <si>
    <t>安全マージン（%）</t>
  </si>
  <si>
    <t>目標・年間NISA投資額（円, 任意）</t>
  </si>
  <si>
    <t>ボーナスからのNISA充当（年合計, 円）</t>
  </si>
  <si>
    <t>結果（自動計算）</t>
  </si>
  <si>
    <t>ベース生活費 L = E + V（円/月）</t>
  </si>
  <si>
    <t>年払い引当 S（月換算, 円/月）</t>
  </si>
  <si>
    <t>緊急資金 積立 r（円/月）</t>
  </si>
  <si>
    <t>守りのキャッシュ M = S + r + D（円/月）</t>
  </si>
  <si>
    <t>安全マージン控除後の手取り T'（円/月）</t>
  </si>
  <si>
    <t>投資余力 B = T' - L - M（円/月）</t>
  </si>
  <si>
    <t>推奨NISA月額 N = MAX(0,B)（円/月）</t>
  </si>
  <si>
    <t>目標年間NISAの月換算額（円/月）</t>
  </si>
  <si>
    <t>ボーナス充当後に必要な月額（円/月）</t>
  </si>
  <si>
    <t>実行目安：毎月いくら？（推奨と必要の小さい方）</t>
  </si>
  <si>
    <t>メモ</t>
  </si>
  <si>
    <t>■ 3レイヤー配分：①生活維持L（固定＋最低限の変動）→②守りM（年払い引当・緊急資金・高利負債）→③攻め（NISA）。
■ 緊急資金r：目標（L×月数）−現在残高 を、指定期間で割った毎月積立額。
■ 安全マージン：手取りから先に引く“ブレ吸収”。初期は10〜20%が目安。</t>
  </si>
</sst>
</file>

<file path=xl/styles.xml><?xml version="1.0" encoding="utf-8"?>
<styleSheet xmlns="http://schemas.openxmlformats.org/spreadsheetml/2006/main">
  <numFmts count="4">
    <numFmt numFmtId="176" formatCode="_-&quot;\&quot;* #,##0_-\ ;\-&quot;\&quot;* #,##0_-\ ;_-&quot;\&quot;* &quot;-&quot;??_-\ ;_-@_-"/>
    <numFmt numFmtId="177" formatCode="_-&quot;\&quot;* #,##0.00_-\ ;\-&quot;\&quot;* #,##0.00_-\ ;_-&quot;\&quot;* &quot;-&quot;??_-\ ;_-@_-"/>
    <numFmt numFmtId="178" formatCode="_ * #,##0_ ;_ * \-#,##0_ ;_ * &quot;-&quot;??_ ;_ @_ "/>
    <numFmt numFmtId="43" formatCode="_ * #,##0.00_ ;_ * \-#,##0.00_ ;_ * &quot;-&quot;??_ ;_ @_ "/>
  </numFmts>
  <fonts count="23">
    <font>
      <sz val="11"/>
      <color theme="1"/>
      <name val="ＭＳ Ｐゴシック"/>
      <charset val="134"/>
      <scheme val="minor"/>
    </font>
    <font>
      <b/>
      <sz val="14"/>
      <name val="ＭＳ Ｐゴシック"/>
      <charset val="134"/>
      <scheme val="minor"/>
    </font>
    <font>
      <b/>
      <sz val="11"/>
      <name val="ＭＳ Ｐゴシック"/>
      <charset val="134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theme="1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2F2F2"/>
        <bgColor rgb="FFF2F2F2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10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2" fillId="34" borderId="9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0" fillId="3" borderId="1" xfId="0" applyFill="1" applyBorder="1"/>
    <xf numFmtId="3" fontId="0" fillId="0" borderId="1" xfId="0" applyNumberFormat="1" applyBorder="1"/>
    <xf numFmtId="0" fontId="0" fillId="0" borderId="1" xfId="0" applyBorder="1"/>
    <xf numFmtId="0" fontId="2" fillId="0" borderId="0" xfId="0" applyFont="1"/>
    <xf numFmtId="0" fontId="0" fillId="0" borderId="0" xfId="0" applyAlignment="1">
      <alignment wrapTex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workbookViewId="0">
      <pane ySplit="5" topLeftCell="A15" activePane="bottomLeft" state="frozen"/>
      <selection/>
      <selection pane="bottomLeft" activeCell="B6" sqref="B6"/>
    </sheetView>
  </sheetViews>
  <sheetFormatPr defaultColWidth="9" defaultRowHeight="13.5" outlineLevelCol="4"/>
  <cols>
    <col min="1" max="1" width="42.75" customWidth="1"/>
    <col min="2" max="2" width="18" customWidth="1"/>
    <col min="3" max="5" width="22" customWidth="1"/>
  </cols>
  <sheetData>
    <row r="1" ht="17.25" spans="1:1">
      <c r="A1" s="1" t="s">
        <v>0</v>
      </c>
    </row>
    <row r="3" spans="1:1">
      <c r="A3" s="2" t="s">
        <v>1</v>
      </c>
    </row>
    <row r="5" spans="1:2">
      <c r="A5" s="3" t="s">
        <v>2</v>
      </c>
      <c r="B5" s="4">
        <v>600000</v>
      </c>
    </row>
    <row r="6" spans="1:2">
      <c r="A6" s="3" t="s">
        <v>3</v>
      </c>
      <c r="B6" s="4">
        <v>250000</v>
      </c>
    </row>
    <row r="7" spans="1:2">
      <c r="A7" s="3" t="s">
        <v>4</v>
      </c>
      <c r="B7" s="4">
        <v>110000</v>
      </c>
    </row>
    <row r="8" spans="1:2">
      <c r="A8" s="3" t="s">
        <v>5</v>
      </c>
      <c r="B8" s="4">
        <v>480000</v>
      </c>
    </row>
    <row r="9" spans="1:2">
      <c r="A9" s="3" t="s">
        <v>6</v>
      </c>
      <c r="B9" s="4">
        <v>600000</v>
      </c>
    </row>
    <row r="10" spans="1:2">
      <c r="A10" s="3" t="s">
        <v>7</v>
      </c>
      <c r="B10" s="4">
        <v>6</v>
      </c>
    </row>
    <row r="11" spans="1:2">
      <c r="A11" s="3" t="s">
        <v>8</v>
      </c>
      <c r="B11" s="4">
        <v>24</v>
      </c>
    </row>
    <row r="12" spans="1:2">
      <c r="A12" s="3" t="s">
        <v>9</v>
      </c>
      <c r="B12" s="4">
        <v>0</v>
      </c>
    </row>
    <row r="13" spans="1:2">
      <c r="A13" s="3" t="s">
        <v>10</v>
      </c>
      <c r="B13" s="4">
        <v>10</v>
      </c>
    </row>
    <row r="14" spans="1:2">
      <c r="A14" s="3" t="s">
        <v>11</v>
      </c>
      <c r="B14" s="4">
        <v>1200000</v>
      </c>
    </row>
    <row r="15" spans="1:2">
      <c r="A15" s="3" t="s">
        <v>12</v>
      </c>
      <c r="B15" s="4">
        <v>200000</v>
      </c>
    </row>
    <row r="18" spans="1:1">
      <c r="A18" s="2" t="s">
        <v>13</v>
      </c>
    </row>
    <row r="20" spans="1:3">
      <c r="A20" s="5" t="s">
        <v>14</v>
      </c>
      <c r="C20" s="4">
        <f>B6+B7</f>
        <v>360000</v>
      </c>
    </row>
    <row r="21" spans="1:3">
      <c r="A21" s="5" t="s">
        <v>15</v>
      </c>
      <c r="C21" s="4">
        <f>B8/12</f>
        <v>40000</v>
      </c>
    </row>
    <row r="22" spans="1:3">
      <c r="A22" s="5" t="s">
        <v>16</v>
      </c>
      <c r="C22" s="4">
        <f>MAX(0,((B6+B7)*B10-B9)/B11)</f>
        <v>65000</v>
      </c>
    </row>
    <row r="23" spans="1:3">
      <c r="A23" s="5" t="s">
        <v>17</v>
      </c>
      <c r="C23" s="4">
        <f>C19+C20+B12</f>
        <v>360000</v>
      </c>
    </row>
    <row r="24" spans="1:3">
      <c r="A24" s="5" t="s">
        <v>18</v>
      </c>
      <c r="C24" s="4">
        <f>B5*(1-B13/100)</f>
        <v>540000</v>
      </c>
    </row>
    <row r="25" spans="1:3">
      <c r="A25" s="5" t="s">
        <v>19</v>
      </c>
      <c r="C25" s="4">
        <f>C22-C18-C21</f>
        <v>25000</v>
      </c>
    </row>
    <row r="26" spans="1:3">
      <c r="A26" s="5" t="s">
        <v>20</v>
      </c>
      <c r="C26" s="4">
        <f>MAX(0,C23)</f>
        <v>360000</v>
      </c>
    </row>
    <row r="27" spans="1:3">
      <c r="A27" s="5" t="s">
        <v>21</v>
      </c>
      <c r="C27" s="4">
        <f>B14/12</f>
        <v>100000</v>
      </c>
    </row>
    <row r="28" spans="1:3">
      <c r="A28" s="5" t="s">
        <v>22</v>
      </c>
      <c r="C28" s="4">
        <f>MAX(0,(B14-B15)/12)</f>
        <v>83333.3333333333</v>
      </c>
    </row>
    <row r="29" spans="1:3">
      <c r="A29" s="5" t="s">
        <v>23</v>
      </c>
      <c r="C29" s="4">
        <f>MIN(C24,C26)</f>
        <v>360000</v>
      </c>
    </row>
    <row r="32" spans="1:1">
      <c r="A32" s="6" t="s">
        <v>24</v>
      </c>
    </row>
    <row r="33" spans="1:1">
      <c r="A33" s="7" t="s">
        <v>25</v>
      </c>
    </row>
  </sheetData>
  <mergeCells count="2">
    <mergeCell ref="A1:E1"/>
    <mergeCell ref="A33:E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入力と結果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kg090</cp:lastModifiedBy>
  <dcterms:created xsi:type="dcterms:W3CDTF">2026-01-01T23:18:00Z</dcterms:created>
  <dcterms:modified xsi:type="dcterms:W3CDTF">2026-01-01T23:21:01Z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